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<sst xmlns="http://schemas.openxmlformats.org/spreadsheetml/2006/main" count="94" uniqueCount="82">
  <si>
    <t>FELPHAM VILLAGE CONSERVATION SOCIETY</t>
  </si>
  <si>
    <t>Quiz Night Net Income</t>
  </si>
  <si>
    <t>PayPal Costs</t>
  </si>
  <si>
    <t>Insurance</t>
  </si>
  <si>
    <t>£</t>
  </si>
  <si>
    <t>INCOME</t>
  </si>
  <si>
    <t>General Fund Brought Forward</t>
  </si>
  <si>
    <t xml:space="preserve"> Current Assets</t>
  </si>
  <si>
    <t xml:space="preserve"> Sundry Stocks</t>
  </si>
  <si>
    <t>Prepayment costs for future events</t>
  </si>
  <si>
    <t>Bank Balances: HSBC</t>
  </si>
  <si>
    <t xml:space="preserve">Represented by </t>
  </si>
  <si>
    <t>General Fund</t>
  </si>
  <si>
    <t>signed on their behalf by</t>
  </si>
  <si>
    <t>JF Fenton-Jones</t>
  </si>
  <si>
    <t>Independent Examiners Report to the Members of Felpham Village Conservation Society</t>
  </si>
  <si>
    <t>In accordance with instructions given to me, I have reviewed without carrying out an audit the annexed</t>
  </si>
  <si>
    <t>information and explanations supplied to me</t>
  </si>
  <si>
    <t>Ivon Towse</t>
  </si>
  <si>
    <t xml:space="preserve">22 Culver Road </t>
  </si>
  <si>
    <t>Felpham PO22</t>
  </si>
  <si>
    <t>Accounting Policies</t>
  </si>
  <si>
    <t>Sundry Donation</t>
  </si>
  <si>
    <t xml:space="preserve">                                PayPal</t>
  </si>
  <si>
    <t>financial statements with the accounting records of the Felpham Village Conservation Society and from</t>
  </si>
  <si>
    <t>Stocks of Wine and soft drinks to be utilised</t>
  </si>
  <si>
    <t>at events in 2015-16  (at estimated Cost)</t>
  </si>
  <si>
    <t>1 Subscriptions and donations</t>
  </si>
  <si>
    <t>2 Expenditure</t>
  </si>
  <si>
    <t>3.Stocks</t>
  </si>
  <si>
    <t>Note</t>
  </si>
  <si>
    <t>Fun on the Prom</t>
  </si>
  <si>
    <t>Blake Festival net receipts tea tent</t>
  </si>
  <si>
    <t>Line Dance net Income</t>
  </si>
  <si>
    <t>Charity buckets</t>
  </si>
  <si>
    <t/>
  </si>
  <si>
    <t xml:space="preserve"> Subscriptions and other amounts</t>
  </si>
  <si>
    <t xml:space="preserve"> A Barnes</t>
  </si>
  <si>
    <t xml:space="preserve"> there are unutilised stocks paid for during the year these are carried forward at approximate cost</t>
  </si>
  <si>
    <t xml:space="preserve"> Expenditure on events, activities and Administration costs are included in the year they are paid except that where </t>
  </si>
  <si>
    <t xml:space="preserve">In 2012, The Society acquired  a "Bowser" utilised for watering hanging baskets at a cost of £1713 together with  a </t>
  </si>
  <si>
    <t>INCOME &amp; EXPENDITURE ACCOUNT FOR THE YEAR ENDED 31 MARCH 2016</t>
  </si>
  <si>
    <t>BALANCE SHEET    31 March 2016</t>
  </si>
  <si>
    <t>Summer Fete</t>
  </si>
  <si>
    <t>Donation BIG Blake Project (2015 Festival &amp; WFFA)</t>
  </si>
  <si>
    <t>FVCS Polo Shirts</t>
  </si>
  <si>
    <t>First Aid Kit</t>
  </si>
  <si>
    <t>Christmas Tree Event (net of Parish Council Grant £250)</t>
  </si>
  <si>
    <t xml:space="preserve"> Net Surplus</t>
  </si>
  <si>
    <t>General Fund at 31 March 2016</t>
  </si>
  <si>
    <t>received for 2016-17</t>
  </si>
  <si>
    <t>IT Costs</t>
  </si>
  <si>
    <t>Notes to the Accounts for the year ended 31 March 2016</t>
  </si>
  <si>
    <t>Current Liabilities</t>
  </si>
  <si>
    <t xml:space="preserve"> a number of hanging baskets these costs were written off some years ago but the Bowser and hanging baskets</t>
  </si>
  <si>
    <t>will be utilised during 2016,</t>
  </si>
  <si>
    <t>Event Equipment (net of JWAAC Grant)</t>
  </si>
  <si>
    <t>Group Activities</t>
  </si>
  <si>
    <t xml:space="preserve"> Conservation &amp; Development Group</t>
  </si>
  <si>
    <t>Conservation Area  Appraisal meeting costs</t>
  </si>
  <si>
    <t xml:space="preserve"> Friends of Rectory Gardens Group</t>
  </si>
  <si>
    <t xml:space="preserve">       Supply costs</t>
  </si>
  <si>
    <t>History,Heritage &amp; Archive Group</t>
  </si>
  <si>
    <t xml:space="preserve"> History talk &amp; exhibition (net income)</t>
  </si>
  <si>
    <t xml:space="preserve"> Events &amp; Activities Income (Net)</t>
  </si>
  <si>
    <t>Beach clean Group</t>
  </si>
  <si>
    <t xml:space="preserve">               Sundry costs</t>
  </si>
  <si>
    <t>Expenditure</t>
  </si>
  <si>
    <t xml:space="preserve">Membership Car stickers </t>
  </si>
  <si>
    <t>Social Evening costs</t>
  </si>
  <si>
    <t>AGM venue and printing</t>
  </si>
  <si>
    <t>Committee Meetings Hall Hire</t>
  </si>
  <si>
    <t>FVCS  Banners</t>
  </si>
  <si>
    <t>General Printing</t>
  </si>
  <si>
    <t>Storage Costs- Memorial Hall</t>
  </si>
  <si>
    <t>These accounts were approved by the committee on 11th April 2016 and</t>
  </si>
  <si>
    <t xml:space="preserve"> Annual membership Subscriptions &amp; Life member </t>
  </si>
  <si>
    <t xml:space="preserve"> donations</t>
  </si>
  <si>
    <t xml:space="preserve"> Income from annual membership subscriptions &amp; Life Member Donations  are included in the year they are receivable.</t>
  </si>
  <si>
    <t xml:space="preserve"> Income that relates to future  periods is carried forward.Donations from Life members in 2015-16 included therein</t>
  </si>
  <si>
    <t>totalled £191,no comparable information is available for the previous year</t>
  </si>
  <si>
    <t xml:space="preserve"> 20 April 2016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</si>
</sst>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1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/>
    </xf>
    <xf numFmtId="4" fontId="51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4" fontId="51" fillId="0" borderId="0" xfId="0" applyNumberFormat="1" applyFont="1" applyAlignment="1" quotePrefix="1">
      <alignment/>
    </xf>
    <xf numFmtId="4" fontId="52" fillId="0" borderId="0" xfId="0" applyNumberFormat="1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4" fontId="53" fillId="0" borderId="0" xfId="0" applyNumberFormat="1" applyFont="1" applyAlignment="1">
      <alignment/>
    </xf>
    <xf numFmtId="4" fontId="53" fillId="0" borderId="10" xfId="0" applyNumberFormat="1" applyFont="1" applyBorder="1" applyAlignment="1">
      <alignment/>
    </xf>
    <xf numFmtId="4" fontId="53" fillId="0" borderId="0" xfId="0" applyNumberFormat="1" applyFont="1" applyBorder="1" applyAlignment="1">
      <alignment/>
    </xf>
    <xf numFmtId="4" fontId="53" fillId="0" borderId="11" xfId="0" applyNumberFormat="1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4" fontId="54" fillId="0" borderId="0" xfId="0" applyNumberFormat="1" applyFont="1" applyAlignment="1">
      <alignment/>
    </xf>
    <xf numFmtId="0" fontId="54" fillId="0" borderId="10" xfId="0" applyFont="1" applyBorder="1" applyAlignment="1">
      <alignment/>
    </xf>
    <xf numFmtId="3" fontId="54" fillId="0" borderId="0" xfId="0" applyNumberFormat="1" applyFont="1" applyAlignment="1">
      <alignment/>
    </xf>
    <xf numFmtId="3" fontId="54" fillId="0" borderId="11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0" xfId="0" applyFont="1" applyFill="1" applyBorder="1" applyAlignment="1">
      <alignment/>
    </xf>
    <xf numFmtId="4" fontId="53" fillId="0" borderId="12" xfId="0" applyNumberFormat="1" applyFont="1" applyBorder="1" applyAlignment="1">
      <alignment/>
    </xf>
    <xf numFmtId="0" fontId="3" fillId="0" borderId="0" xfId="55" applyFont="1">
      <alignment/>
      <protection/>
    </xf>
    <xf numFmtId="0" fontId="4" fillId="0" borderId="0" xfId="55" applyFont="1" applyFill="1">
      <alignment/>
      <protection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2" fontId="53" fillId="33" borderId="0" xfId="0" applyNumberFormat="1" applyFont="1" applyFill="1" applyAlignment="1">
      <alignment/>
    </xf>
    <xf numFmtId="0" fontId="54" fillId="0" borderId="0" xfId="0" applyFont="1" applyAlignment="1">
      <alignment horizontal="left" indent="4"/>
    </xf>
    <xf numFmtId="0" fontId="53" fillId="0" borderId="0" xfId="0" applyFont="1" applyAlignment="1">
      <alignment horizontal="left" indent="1"/>
    </xf>
    <xf numFmtId="0" fontId="56" fillId="0" borderId="0" xfId="0" applyFont="1" applyAlignment="1">
      <alignment/>
    </xf>
    <xf numFmtId="4" fontId="54" fillId="0" borderId="10" xfId="0" applyNumberFormat="1" applyFont="1" applyBorder="1" applyAlignment="1" quotePrefix="1">
      <alignment/>
    </xf>
    <xf numFmtId="4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33" borderId="0" xfId="0" applyNumberFormat="1" applyFont="1" applyFill="1" applyAlignment="1">
      <alignment/>
    </xf>
    <xf numFmtId="4" fontId="4" fillId="33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 quotePrefix="1">
      <alignment/>
    </xf>
    <xf numFmtId="0" fontId="3" fillId="0" borderId="0" xfId="0" applyFont="1" applyAlignment="1" quotePrefix="1">
      <alignment/>
    </xf>
    <xf numFmtId="0" fontId="3" fillId="0" borderId="1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 quotePrefix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4" fontId="53" fillId="33" borderId="0" xfId="0" applyNumberFormat="1" applyFont="1" applyFill="1" applyAlignment="1" quotePrefix="1">
      <alignment/>
    </xf>
    <xf numFmtId="0" fontId="54" fillId="0" borderId="0" xfId="0" applyFont="1" applyAlignment="1" quotePrefix="1">
      <alignment/>
    </xf>
    <xf numFmtId="0" fontId="54" fillId="0" borderId="0" xfId="0" applyFont="1" applyFill="1" applyBorder="1" applyAlignment="1" quotePrefix="1">
      <alignment/>
    </xf>
    <xf numFmtId="4" fontId="53" fillId="0" borderId="0" xfId="0" applyNumberFormat="1" applyFont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\Documents\Felpham%20Conservation%20Society\Accounts\Cash%20book\2015%20cash%20book\Cash%20book%20FVCS%20%2031%20mch%2016%20at%20%205%20march%202016%2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-4"/>
      <sheetName val="2014-15"/>
      <sheetName val="2015-16"/>
    </sheetNames>
    <sheetDataSet>
      <sheetData sheetId="2">
        <row r="38">
          <cell r="W38">
            <v>-35.4</v>
          </cell>
        </row>
        <row r="40">
          <cell r="W40">
            <v>-9.5</v>
          </cell>
        </row>
        <row r="41">
          <cell r="W41">
            <v>-40</v>
          </cell>
        </row>
        <row r="88">
          <cell r="W88">
            <v>-100</v>
          </cell>
        </row>
        <row r="132">
          <cell r="W132">
            <v>-45.1</v>
          </cell>
        </row>
        <row r="154">
          <cell r="W154">
            <v>-42.6</v>
          </cell>
        </row>
        <row r="155">
          <cell r="X155">
            <v>-0.54</v>
          </cell>
        </row>
        <row r="157">
          <cell r="W157">
            <v>-4.95</v>
          </cell>
        </row>
        <row r="189">
          <cell r="H189">
            <v>132.64000000000001</v>
          </cell>
        </row>
        <row r="194">
          <cell r="M194">
            <v>241.55999999999995</v>
          </cell>
          <cell r="O194">
            <v>28.099999999999994</v>
          </cell>
          <cell r="P194">
            <v>206.39999999999998</v>
          </cell>
          <cell r="Q194">
            <v>159.91</v>
          </cell>
          <cell r="R194">
            <v>3368.9500000000007</v>
          </cell>
          <cell r="S194">
            <v>-196.76</v>
          </cell>
          <cell r="T194">
            <v>-62.5</v>
          </cell>
          <cell r="U194">
            <v>-68.52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tabSelected="1" zoomScalePageLayoutView="0" workbookViewId="0" topLeftCell="A1">
      <selection activeCell="J60" sqref="J60"/>
    </sheetView>
  </sheetViews>
  <sheetFormatPr defaultColWidth="9.140625" defaultRowHeight="15"/>
  <cols>
    <col min="1" max="1" width="71.00390625" style="0" bestFit="1" customWidth="1"/>
    <col min="3" max="4" width="13.421875" style="0" bestFit="1" customWidth="1"/>
    <col min="6" max="6" width="10.00390625" style="0" bestFit="1" customWidth="1"/>
    <col min="10" max="10" width="53.8515625" style="0" bestFit="1" customWidth="1"/>
    <col min="13" max="14" width="13.421875" style="0" bestFit="1" customWidth="1"/>
    <col min="15" max="15" width="9.140625" style="2" customWidth="1"/>
  </cols>
  <sheetData>
    <row r="1" spans="1:22" ht="18">
      <c r="A1" s="4"/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20.25">
      <c r="A2" s="11" t="s">
        <v>0</v>
      </c>
      <c r="B2" s="12"/>
      <c r="C2" s="12"/>
      <c r="D2" s="12"/>
      <c r="E2" s="12"/>
      <c r="F2" s="12"/>
      <c r="G2" s="1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20.25">
      <c r="A3" s="11" t="s">
        <v>41</v>
      </c>
      <c r="B3" s="12"/>
      <c r="C3" s="12"/>
      <c r="D3" s="12"/>
      <c r="E3" s="12"/>
      <c r="F3" s="12"/>
      <c r="G3" s="12"/>
      <c r="H3" s="5"/>
      <c r="I3" s="5"/>
      <c r="J3" s="11" t="s">
        <v>42</v>
      </c>
      <c r="K3" s="12"/>
      <c r="L3" s="12"/>
      <c r="M3" s="12"/>
      <c r="N3" s="12"/>
      <c r="O3" s="12"/>
      <c r="P3" s="12"/>
      <c r="Q3" s="12"/>
      <c r="R3" s="12"/>
      <c r="S3" s="5"/>
      <c r="T3" s="5"/>
      <c r="U3" s="5"/>
      <c r="V3" s="5"/>
    </row>
    <row r="4" spans="1:22" ht="20.25">
      <c r="A4" s="12"/>
      <c r="B4" s="12"/>
      <c r="C4" s="12"/>
      <c r="D4" s="12"/>
      <c r="E4" s="12"/>
      <c r="F4" s="12"/>
      <c r="G4" s="12"/>
      <c r="H4" s="5"/>
      <c r="I4" s="5"/>
      <c r="J4" s="12"/>
      <c r="K4" s="12"/>
      <c r="L4" s="12"/>
      <c r="M4" s="12"/>
      <c r="N4" s="12"/>
      <c r="O4" s="12"/>
      <c r="P4" s="12"/>
      <c r="Q4" s="12"/>
      <c r="R4" s="12"/>
      <c r="S4" s="5"/>
      <c r="T4" s="5"/>
      <c r="U4" s="5"/>
      <c r="V4" s="5"/>
    </row>
    <row r="5" spans="1:22" ht="20.25">
      <c r="A5" s="12"/>
      <c r="B5" s="12"/>
      <c r="C5" s="11">
        <v>2016</v>
      </c>
      <c r="D5" s="11"/>
      <c r="E5" s="11"/>
      <c r="F5" s="11">
        <v>2015</v>
      </c>
      <c r="G5" s="12"/>
      <c r="H5" s="5"/>
      <c r="I5" s="5"/>
      <c r="J5" s="12"/>
      <c r="K5" s="12"/>
      <c r="L5" s="12"/>
      <c r="M5" s="11">
        <v>2016</v>
      </c>
      <c r="N5" s="12"/>
      <c r="O5" s="12"/>
      <c r="P5" s="12">
        <v>2015</v>
      </c>
      <c r="Q5" s="12"/>
      <c r="R5" s="12"/>
      <c r="S5" s="5"/>
      <c r="T5" s="5"/>
      <c r="U5" s="5"/>
      <c r="V5" s="5"/>
    </row>
    <row r="6" spans="1:22" ht="20.25">
      <c r="A6" s="12"/>
      <c r="B6" s="12" t="s">
        <v>30</v>
      </c>
      <c r="C6" s="12"/>
      <c r="D6" s="12" t="s">
        <v>4</v>
      </c>
      <c r="E6" s="12"/>
      <c r="F6" s="12" t="s">
        <v>4</v>
      </c>
      <c r="G6" s="12"/>
      <c r="H6" s="5"/>
      <c r="I6" s="6"/>
      <c r="J6" s="12"/>
      <c r="K6" s="12" t="s">
        <v>30</v>
      </c>
      <c r="L6" s="12"/>
      <c r="M6" s="12" t="s">
        <v>4</v>
      </c>
      <c r="N6" s="12"/>
      <c r="O6" s="12"/>
      <c r="P6" s="12" t="s">
        <v>4</v>
      </c>
      <c r="Q6" s="12"/>
      <c r="R6" s="12"/>
      <c r="S6" s="5"/>
      <c r="T6" s="5"/>
      <c r="U6" s="5"/>
      <c r="V6" s="5"/>
    </row>
    <row r="7" spans="1:22" ht="20.25">
      <c r="A7" s="11" t="s">
        <v>5</v>
      </c>
      <c r="B7" s="12"/>
      <c r="C7" s="12"/>
      <c r="D7" s="12"/>
      <c r="E7" s="12"/>
      <c r="F7" s="12"/>
      <c r="G7" s="12"/>
      <c r="H7" s="5"/>
      <c r="I7" s="6"/>
      <c r="J7" s="11"/>
      <c r="N7" s="32"/>
      <c r="P7" s="12"/>
      <c r="S7" s="5"/>
      <c r="T7" s="5"/>
      <c r="U7" s="5"/>
      <c r="V7" s="5"/>
    </row>
    <row r="8" spans="1:22" ht="20.25">
      <c r="A8" s="12" t="s">
        <v>76</v>
      </c>
      <c r="B8" s="58" t="s">
        <v>35</v>
      </c>
      <c r="C8" s="19"/>
      <c r="D8" s="57" t="s">
        <v>35</v>
      </c>
      <c r="E8" s="12"/>
      <c r="G8" s="12"/>
      <c r="H8" s="5"/>
      <c r="I8" s="6"/>
      <c r="J8" s="11" t="s">
        <v>7</v>
      </c>
      <c r="K8" s="12"/>
      <c r="L8" s="12"/>
      <c r="M8" s="12"/>
      <c r="N8" s="12"/>
      <c r="O8" s="12"/>
      <c r="P8" s="12"/>
      <c r="Q8" s="12"/>
      <c r="R8" s="12"/>
      <c r="S8" s="5"/>
      <c r="T8" s="5"/>
      <c r="U8" s="5"/>
      <c r="V8" s="5"/>
    </row>
    <row r="9" spans="1:22" ht="20.25">
      <c r="A9" s="12" t="s">
        <v>77</v>
      </c>
      <c r="B9" s="12">
        <v>1</v>
      </c>
      <c r="C9" s="12"/>
      <c r="D9" s="13">
        <v>1188</v>
      </c>
      <c r="E9" s="12"/>
      <c r="F9" s="21">
        <v>1394</v>
      </c>
      <c r="G9" s="12"/>
      <c r="H9" s="5"/>
      <c r="I9" s="7"/>
      <c r="J9" s="11" t="s">
        <v>8</v>
      </c>
      <c r="K9" s="11">
        <v>3</v>
      </c>
      <c r="L9" s="13"/>
      <c r="M9" s="13">
        <v>0</v>
      </c>
      <c r="N9" s="13"/>
      <c r="O9" s="11"/>
      <c r="P9" s="12">
        <v>79</v>
      </c>
      <c r="Q9" s="12"/>
      <c r="R9" s="12"/>
      <c r="S9" s="5"/>
      <c r="T9" s="5"/>
      <c r="U9" s="5"/>
      <c r="V9" s="5"/>
    </row>
    <row r="10" spans="1:22" s="2" customFormat="1" ht="21" thickBot="1">
      <c r="A10" s="12" t="s">
        <v>22</v>
      </c>
      <c r="B10" s="12"/>
      <c r="C10" s="12"/>
      <c r="D10" s="20">
        <v>0</v>
      </c>
      <c r="E10" s="12"/>
      <c r="F10" s="20">
        <v>104</v>
      </c>
      <c r="G10" s="12"/>
      <c r="H10" s="5"/>
      <c r="I10" s="7"/>
      <c r="J10" s="23" t="s">
        <v>9</v>
      </c>
      <c r="K10" s="11">
        <v>2</v>
      </c>
      <c r="L10" s="11"/>
      <c r="M10" s="13">
        <v>112</v>
      </c>
      <c r="N10" s="13"/>
      <c r="O10" s="11"/>
      <c r="P10" s="12">
        <v>157</v>
      </c>
      <c r="Q10" s="12"/>
      <c r="R10" s="12"/>
      <c r="S10" s="5"/>
      <c r="T10" s="5"/>
      <c r="U10" s="5"/>
      <c r="V10" s="5"/>
    </row>
    <row r="11" spans="4:22" ht="20.25">
      <c r="D11" s="13">
        <f>+D9</f>
        <v>1188</v>
      </c>
      <c r="F11" s="21">
        <f>+F9+F10</f>
        <v>1498</v>
      </c>
      <c r="I11" s="7"/>
      <c r="J11" s="26" t="s">
        <v>10</v>
      </c>
      <c r="K11" s="11"/>
      <c r="L11" s="11"/>
      <c r="M11" s="13">
        <v>6213.88</v>
      </c>
      <c r="N11" s="13"/>
      <c r="O11" s="11"/>
      <c r="P11" s="12">
        <v>2741</v>
      </c>
      <c r="Q11" s="12"/>
      <c r="R11" s="12"/>
      <c r="S11" s="5"/>
      <c r="T11" s="5"/>
      <c r="U11" s="5"/>
      <c r="V11" s="5"/>
    </row>
    <row r="12" spans="9:22" s="2" customFormat="1" ht="21" thickBot="1">
      <c r="I12" s="7"/>
      <c r="J12" s="31" t="s">
        <v>23</v>
      </c>
      <c r="K12" s="11"/>
      <c r="L12" s="11"/>
      <c r="M12" s="14">
        <f>+'[1]2015-16'!$H$189</f>
        <v>132.64000000000001</v>
      </c>
      <c r="N12" s="15">
        <f>+M11+M12+M10+M9</f>
        <v>6458.52</v>
      </c>
      <c r="O12" s="11"/>
      <c r="P12" s="20">
        <v>123</v>
      </c>
      <c r="Q12" s="12">
        <f>SUM(P9:P12)</f>
        <v>3100</v>
      </c>
      <c r="R12" s="12"/>
      <c r="S12" s="5"/>
      <c r="T12" s="5"/>
      <c r="U12" s="5"/>
      <c r="V12" s="5"/>
    </row>
    <row r="13" spans="1:22" s="2" customFormat="1" ht="20.25">
      <c r="A13" s="11" t="s">
        <v>64</v>
      </c>
      <c r="B13" s="12"/>
      <c r="C13" s="12"/>
      <c r="D13" s="12"/>
      <c r="E13" s="12"/>
      <c r="F13" s="12"/>
      <c r="G13" s="12"/>
      <c r="H13" s="5"/>
      <c r="I13" s="7"/>
      <c r="J13" s="26"/>
      <c r="K13" s="11"/>
      <c r="L13" s="11"/>
      <c r="M13" s="15"/>
      <c r="N13" s="60" t="s">
        <v>35</v>
      </c>
      <c r="O13" s="11"/>
      <c r="P13" s="24"/>
      <c r="Q13" s="12"/>
      <c r="R13" s="12"/>
      <c r="S13" s="5"/>
      <c r="T13" s="5"/>
      <c r="U13" s="5"/>
      <c r="V13" s="5"/>
    </row>
    <row r="14" spans="1:22" s="2" customFormat="1" ht="20.25">
      <c r="A14" s="12" t="s">
        <v>43</v>
      </c>
      <c r="B14" s="12"/>
      <c r="C14" s="40">
        <f>+'[1]2015-16'!$R$194</f>
        <v>3368.9500000000007</v>
      </c>
      <c r="D14" s="47"/>
      <c r="E14" s="47">
        <v>0</v>
      </c>
      <c r="F14" s="47"/>
      <c r="G14" s="12"/>
      <c r="H14" s="5"/>
      <c r="I14" s="7"/>
      <c r="J14" s="26" t="s">
        <v>53</v>
      </c>
      <c r="O14" s="11"/>
      <c r="P14" s="12"/>
      <c r="Q14" s="12"/>
      <c r="R14" s="12"/>
      <c r="S14" s="5"/>
      <c r="T14" s="5"/>
      <c r="U14" s="5"/>
      <c r="V14" s="5"/>
    </row>
    <row r="15" spans="1:22" s="2" customFormat="1" ht="20.25">
      <c r="A15" s="12" t="s">
        <v>1</v>
      </c>
      <c r="B15" s="12"/>
      <c r="C15" s="40">
        <f>+'[1]2015-16'!$M$194</f>
        <v>241.55999999999995</v>
      </c>
      <c r="D15" s="47"/>
      <c r="E15" s="47">
        <v>650</v>
      </c>
      <c r="F15" s="49" t="s">
        <v>35</v>
      </c>
      <c r="G15" s="12"/>
      <c r="H15" s="5"/>
      <c r="I15" s="7"/>
      <c r="J15" s="26" t="s">
        <v>36</v>
      </c>
      <c r="K15" s="11"/>
      <c r="L15" s="11"/>
      <c r="M15" s="11"/>
      <c r="N15" s="11"/>
      <c r="O15" s="11"/>
      <c r="P15" s="12"/>
      <c r="R15" s="12"/>
      <c r="S15" s="5"/>
      <c r="T15" s="5"/>
      <c r="U15" s="5"/>
      <c r="V15" s="5"/>
    </row>
    <row r="16" spans="1:22" s="2" customFormat="1" ht="20.25">
      <c r="A16" s="12" t="s">
        <v>31</v>
      </c>
      <c r="B16" s="12"/>
      <c r="C16" s="40">
        <f>+'[1]2015-16'!$O$194</f>
        <v>28.099999999999994</v>
      </c>
      <c r="D16" s="47"/>
      <c r="E16" s="47">
        <v>49</v>
      </c>
      <c r="F16" s="47"/>
      <c r="G16" s="12"/>
      <c r="H16" s="5"/>
      <c r="I16" s="7"/>
      <c r="J16" s="26" t="s">
        <v>50</v>
      </c>
      <c r="K16" s="11">
        <v>1</v>
      </c>
      <c r="L16" s="11"/>
      <c r="N16" s="13">
        <v>151</v>
      </c>
      <c r="O16" s="11"/>
      <c r="P16" s="12"/>
      <c r="Q16" s="12">
        <v>730</v>
      </c>
      <c r="R16" s="12"/>
      <c r="S16" s="5"/>
      <c r="T16" s="5"/>
      <c r="U16" s="5"/>
      <c r="V16" s="5"/>
    </row>
    <row r="17" spans="1:22" s="2" customFormat="1" ht="20.25">
      <c r="A17" s="12" t="s">
        <v>47</v>
      </c>
      <c r="B17" s="12"/>
      <c r="C17" s="40">
        <v>-50</v>
      </c>
      <c r="D17" s="39"/>
      <c r="E17" s="47">
        <v>-406</v>
      </c>
      <c r="F17" s="47"/>
      <c r="G17" s="12"/>
      <c r="H17" s="5"/>
      <c r="I17" s="7"/>
      <c r="J17" s="26"/>
      <c r="K17" s="11"/>
      <c r="L17" s="11"/>
      <c r="N17" s="13"/>
      <c r="O17" s="11"/>
      <c r="P17" s="12"/>
      <c r="Q17" s="12"/>
      <c r="R17" s="12"/>
      <c r="S17" s="5"/>
      <c r="T17" s="5"/>
      <c r="U17" s="5"/>
      <c r="V17" s="5"/>
    </row>
    <row r="18" spans="1:22" s="2" customFormat="1" ht="20.25">
      <c r="A18" s="12" t="s">
        <v>32</v>
      </c>
      <c r="B18" s="12"/>
      <c r="C18" s="40">
        <v>0</v>
      </c>
      <c r="D18" s="47"/>
      <c r="E18" s="47">
        <v>79</v>
      </c>
      <c r="F18" s="47"/>
      <c r="G18" s="12"/>
      <c r="H18" s="5"/>
      <c r="I18" s="7"/>
      <c r="J18" s="23"/>
      <c r="K18" s="11"/>
      <c r="L18" s="11"/>
      <c r="M18" s="13"/>
      <c r="N18" s="16">
        <f>+N12-N16</f>
        <v>6307.52</v>
      </c>
      <c r="O18" s="23"/>
      <c r="P18" s="12"/>
      <c r="Q18" s="17">
        <f>+Q12-Q16</f>
        <v>2370</v>
      </c>
      <c r="R18" s="12"/>
      <c r="S18" s="5"/>
      <c r="T18" s="5"/>
      <c r="U18" s="5"/>
      <c r="V18" s="5"/>
    </row>
    <row r="19" spans="1:22" ht="21" thickBot="1">
      <c r="A19" s="12" t="s">
        <v>33</v>
      </c>
      <c r="B19" s="12"/>
      <c r="C19" s="45">
        <f>+'[1]2015-16'!$P$194</f>
        <v>206.39999999999998</v>
      </c>
      <c r="D19" s="37">
        <f>SUM(C14:C19)</f>
        <v>3795.0100000000007</v>
      </c>
      <c r="E19" s="50">
        <v>253</v>
      </c>
      <c r="F19" s="49">
        <f>SUM(E15:E19)</f>
        <v>625</v>
      </c>
      <c r="G19" s="12"/>
      <c r="H19" s="5"/>
      <c r="I19" s="7"/>
      <c r="J19" s="23"/>
      <c r="K19" s="11"/>
      <c r="L19" s="11"/>
      <c r="M19" s="13"/>
      <c r="N19" s="27"/>
      <c r="O19" s="23"/>
      <c r="P19" s="12"/>
      <c r="Q19" s="18"/>
      <c r="R19" s="12"/>
      <c r="S19" s="5"/>
      <c r="T19" s="5"/>
      <c r="U19" s="5"/>
      <c r="V19" s="5"/>
    </row>
    <row r="20" spans="3:22" ht="20.25">
      <c r="C20" s="43"/>
      <c r="D20" s="43"/>
      <c r="E20" s="43"/>
      <c r="F20" s="43"/>
      <c r="G20" s="12"/>
      <c r="H20" s="5"/>
      <c r="I20" s="7"/>
      <c r="J20" s="23" t="s">
        <v>11</v>
      </c>
      <c r="K20" s="11"/>
      <c r="L20" s="11"/>
      <c r="M20" s="13"/>
      <c r="N20" s="13"/>
      <c r="O20" s="11"/>
      <c r="P20" s="12"/>
      <c r="Q20" s="12"/>
      <c r="R20" s="12"/>
      <c r="S20" s="5"/>
      <c r="T20" s="5"/>
      <c r="U20" s="5"/>
      <c r="V20" s="5"/>
    </row>
    <row r="21" spans="1:22" ht="20.25">
      <c r="A21" s="11" t="s">
        <v>57</v>
      </c>
      <c r="B21" s="12"/>
      <c r="C21" s="47"/>
      <c r="D21" s="51"/>
      <c r="E21" s="52"/>
      <c r="F21" s="52"/>
      <c r="G21" s="12"/>
      <c r="H21" s="5"/>
      <c r="I21" s="7"/>
      <c r="J21" s="23" t="s">
        <v>12</v>
      </c>
      <c r="K21" s="11"/>
      <c r="L21" s="11"/>
      <c r="M21" s="13"/>
      <c r="N21" s="16">
        <f>+D54</f>
        <v>6307.52</v>
      </c>
      <c r="O21" s="11"/>
      <c r="P21" s="12"/>
      <c r="Q21" s="22">
        <f>+F54</f>
        <v>2370</v>
      </c>
      <c r="R21" s="12"/>
      <c r="S21" s="5"/>
      <c r="T21" s="5"/>
      <c r="U21" s="5"/>
      <c r="V21" s="5"/>
    </row>
    <row r="22" spans="1:22" ht="21" thickBot="1">
      <c r="A22" s="34" t="s">
        <v>62</v>
      </c>
      <c r="B22" s="12"/>
      <c r="C22" s="40"/>
      <c r="D22" s="47"/>
      <c r="E22" s="47"/>
      <c r="F22" s="47"/>
      <c r="G22" s="12"/>
      <c r="H22" s="5"/>
      <c r="I22" s="7"/>
      <c r="J22" s="12"/>
      <c r="K22" s="12"/>
      <c r="L22" s="12"/>
      <c r="M22" s="12"/>
      <c r="N22" s="36" t="s">
        <v>35</v>
      </c>
      <c r="O22" s="12"/>
      <c r="P22" s="12"/>
      <c r="Q22" s="20"/>
      <c r="R22" s="12"/>
      <c r="S22" s="5"/>
      <c r="T22" s="5"/>
      <c r="U22" s="5"/>
      <c r="V22" s="5"/>
    </row>
    <row r="23" spans="1:22" ht="20.25">
      <c r="A23" s="33" t="s">
        <v>63</v>
      </c>
      <c r="B23" s="12"/>
      <c r="C23" s="40">
        <f>+'[1]2015-16'!$Q$194</f>
        <v>159.91</v>
      </c>
      <c r="D23" s="43"/>
      <c r="E23" s="47">
        <v>165</v>
      </c>
      <c r="F23" s="49" t="s">
        <v>35</v>
      </c>
      <c r="G23" s="12"/>
      <c r="H23" s="5"/>
      <c r="I23" s="7"/>
      <c r="J23" s="8"/>
      <c r="K23" s="5"/>
      <c r="L23" s="5"/>
      <c r="M23" s="6"/>
      <c r="N23" s="9" t="s">
        <v>35</v>
      </c>
      <c r="O23" s="5"/>
      <c r="P23" s="5"/>
      <c r="Q23" s="5"/>
      <c r="R23" s="5"/>
      <c r="S23" s="5"/>
      <c r="T23" s="5"/>
      <c r="U23" s="5"/>
      <c r="V23" s="5"/>
    </row>
    <row r="24" spans="1:22" s="2" customFormat="1" ht="20.25">
      <c r="A24" s="11" t="s">
        <v>58</v>
      </c>
      <c r="B24"/>
      <c r="C24" s="43"/>
      <c r="D24" s="53"/>
      <c r="E24" s="47"/>
      <c r="F24" s="47"/>
      <c r="G24" s="12"/>
      <c r="H24" s="5"/>
      <c r="I24" s="7"/>
      <c r="J24" s="26" t="s">
        <v>52</v>
      </c>
      <c r="K24" s="12"/>
      <c r="L24" s="12"/>
      <c r="M24" s="12"/>
      <c r="N24" s="12"/>
      <c r="O24" s="12"/>
      <c r="P24" s="12"/>
      <c r="Q24" s="12"/>
      <c r="R24" s="12"/>
      <c r="S24" s="1"/>
      <c r="T24" s="1"/>
      <c r="U24" s="1"/>
      <c r="V24" s="5"/>
    </row>
    <row r="25" spans="1:22" s="2" customFormat="1" ht="20.25">
      <c r="A25" s="33" t="s">
        <v>59</v>
      </c>
      <c r="B25" s="12"/>
      <c r="C25" s="40">
        <v>-52</v>
      </c>
      <c r="D25" s="53"/>
      <c r="E25" s="47">
        <v>0</v>
      </c>
      <c r="F25" s="47"/>
      <c r="G25" s="12"/>
      <c r="H25" s="5"/>
      <c r="I25" s="7"/>
      <c r="J25" s="26" t="s">
        <v>21</v>
      </c>
      <c r="K25" s="12"/>
      <c r="L25" s="12"/>
      <c r="M25" s="12"/>
      <c r="N25" s="12"/>
      <c r="O25" s="12"/>
      <c r="P25" s="12"/>
      <c r="Q25" s="12"/>
      <c r="R25" s="12"/>
      <c r="S25" s="1"/>
      <c r="T25" s="1"/>
      <c r="U25" s="1"/>
      <c r="V25" s="5"/>
    </row>
    <row r="26" spans="1:22" s="2" customFormat="1" ht="20.25">
      <c r="A26" s="11" t="s">
        <v>60</v>
      </c>
      <c r="B26" s="12"/>
      <c r="C26" s="43"/>
      <c r="D26" s="39"/>
      <c r="E26" s="49" t="s">
        <v>35</v>
      </c>
      <c r="F26" s="47"/>
      <c r="G26" s="12"/>
      <c r="H26" s="5"/>
      <c r="I26" s="7"/>
      <c r="J26" s="26"/>
      <c r="K26" s="12"/>
      <c r="L26" s="12"/>
      <c r="M26" s="12"/>
      <c r="N26" s="12"/>
      <c r="O26" s="12"/>
      <c r="P26" s="12"/>
      <c r="Q26" s="12"/>
      <c r="R26" s="12"/>
      <c r="S26" s="1"/>
      <c r="T26" s="1"/>
      <c r="U26" s="1"/>
      <c r="V26" s="5"/>
    </row>
    <row r="27" spans="1:22" s="2" customFormat="1" ht="20.25">
      <c r="A27" s="12" t="s">
        <v>61</v>
      </c>
      <c r="B27" s="12"/>
      <c r="C27" s="37">
        <v>0</v>
      </c>
      <c r="D27" s="39"/>
      <c r="E27" s="47">
        <v>-13</v>
      </c>
      <c r="F27" s="47"/>
      <c r="G27" s="12"/>
      <c r="H27" s="5"/>
      <c r="I27" s="7"/>
      <c r="J27" s="26" t="s">
        <v>27</v>
      </c>
      <c r="K27" s="12"/>
      <c r="L27" s="12"/>
      <c r="M27" s="12"/>
      <c r="N27" s="12"/>
      <c r="O27" s="12"/>
      <c r="P27" s="12"/>
      <c r="Q27" s="12"/>
      <c r="R27" s="12"/>
      <c r="S27" s="1"/>
      <c r="T27" s="1"/>
      <c r="U27" s="1"/>
      <c r="V27" s="5"/>
    </row>
    <row r="28" spans="1:22" s="2" customFormat="1" ht="20.25">
      <c r="A28" s="34" t="s">
        <v>65</v>
      </c>
      <c r="B28" s="12"/>
      <c r="C28" s="40"/>
      <c r="D28" s="53"/>
      <c r="E28" s="47"/>
      <c r="F28" s="47"/>
      <c r="G28" s="12"/>
      <c r="H28" s="5"/>
      <c r="I28" s="7"/>
      <c r="J28" s="24" t="s">
        <v>78</v>
      </c>
      <c r="K28" s="12"/>
      <c r="L28" s="12"/>
      <c r="M28" s="12"/>
      <c r="N28" s="12"/>
      <c r="O28" s="12"/>
      <c r="P28" s="12"/>
      <c r="Q28" s="12"/>
      <c r="R28" s="12"/>
      <c r="S28" s="1"/>
      <c r="T28" s="1"/>
      <c r="U28" s="1"/>
      <c r="V28" s="5"/>
    </row>
    <row r="29" spans="1:22" s="2" customFormat="1" ht="21.75" thickBot="1">
      <c r="A29" s="12" t="s">
        <v>66</v>
      </c>
      <c r="B29"/>
      <c r="C29" s="54">
        <v>-27.99</v>
      </c>
      <c r="D29" s="55">
        <f>SUM(C23:C29)</f>
        <v>79.92</v>
      </c>
      <c r="E29" s="56">
        <v>-51</v>
      </c>
      <c r="F29" s="50">
        <f>SUM(E23:E29)</f>
        <v>101</v>
      </c>
      <c r="G29" s="12"/>
      <c r="H29" s="5"/>
      <c r="I29" s="7"/>
      <c r="J29" s="12" t="s">
        <v>79</v>
      </c>
      <c r="K29"/>
      <c r="L29"/>
      <c r="M29"/>
      <c r="N29"/>
      <c r="P29"/>
      <c r="Q29"/>
      <c r="R29"/>
      <c r="S29"/>
      <c r="T29" s="1"/>
      <c r="U29" s="1"/>
      <c r="V29" s="5"/>
    </row>
    <row r="30" spans="1:23" ht="20.25">
      <c r="A30" s="2"/>
      <c r="B30" s="2"/>
      <c r="C30" s="43"/>
      <c r="D30" s="37">
        <f>SUM(D11:D29)</f>
        <v>5062.93</v>
      </c>
      <c r="E30" s="43"/>
      <c r="F30" s="38">
        <f>SUM(F11:F29)</f>
        <v>2224</v>
      </c>
      <c r="G30" s="12"/>
      <c r="H30" s="5"/>
      <c r="I30" s="7"/>
      <c r="J30" s="12" t="s">
        <v>80</v>
      </c>
      <c r="K30" s="12"/>
      <c r="L30" s="12"/>
      <c r="M30" s="12"/>
      <c r="N30" s="12"/>
      <c r="O30" s="12"/>
      <c r="P30" s="12"/>
      <c r="Q30" s="12"/>
      <c r="R30" s="12"/>
      <c r="S30" s="1"/>
      <c r="T30" s="2"/>
      <c r="U30" s="1"/>
      <c r="V30" s="5"/>
      <c r="W30" s="2"/>
    </row>
    <row r="31" spans="1:22" s="2" customFormat="1" ht="26.25">
      <c r="A31" s="35" t="s">
        <v>67</v>
      </c>
      <c r="G31" s="12"/>
      <c r="H31" s="5"/>
      <c r="I31" s="7"/>
      <c r="J31" s="59" t="s">
        <v>35</v>
      </c>
      <c r="U31" s="1"/>
      <c r="V31" s="5"/>
    </row>
    <row r="32" spans="2:23" ht="20.25">
      <c r="B32" s="12"/>
      <c r="C32" s="11"/>
      <c r="D32" s="11"/>
      <c r="E32" s="12"/>
      <c r="F32" s="12"/>
      <c r="G32" s="12"/>
      <c r="H32" s="5"/>
      <c r="I32" s="7"/>
      <c r="J32" s="11" t="s">
        <v>28</v>
      </c>
      <c r="K32" s="12"/>
      <c r="L32" s="12"/>
      <c r="M32" s="12"/>
      <c r="N32" s="12"/>
      <c r="O32" s="12"/>
      <c r="P32" s="12"/>
      <c r="Q32" s="12"/>
      <c r="R32" s="12"/>
      <c r="S32" s="1"/>
      <c r="T32" s="1"/>
      <c r="U32" s="1"/>
      <c r="V32" s="5"/>
      <c r="W32" s="2"/>
    </row>
    <row r="33" spans="1:23" ht="20.25">
      <c r="A33" s="11" t="s">
        <v>68</v>
      </c>
      <c r="B33" s="2"/>
      <c r="C33" s="37">
        <v>157.2</v>
      </c>
      <c r="D33" s="37"/>
      <c r="E33" s="38">
        <v>0</v>
      </c>
      <c r="F33" s="38"/>
      <c r="G33" s="12"/>
      <c r="H33" s="5"/>
      <c r="I33" s="7"/>
      <c r="J33" s="12" t="s">
        <v>39</v>
      </c>
      <c r="K33" s="12"/>
      <c r="L33" s="12"/>
      <c r="M33" s="12"/>
      <c r="N33" s="12"/>
      <c r="O33" s="12"/>
      <c r="P33" s="12"/>
      <c r="Q33" s="12"/>
      <c r="R33" s="12"/>
      <c r="S33" s="1"/>
      <c r="T33" s="1"/>
      <c r="U33" s="1"/>
      <c r="V33" s="5"/>
      <c r="W33" s="2"/>
    </row>
    <row r="34" spans="1:22" ht="20.25">
      <c r="A34" s="11" t="s">
        <v>69</v>
      </c>
      <c r="B34" s="2"/>
      <c r="C34" s="39">
        <v>90.76</v>
      </c>
      <c r="D34" s="37"/>
      <c r="E34" s="38">
        <v>0</v>
      </c>
      <c r="F34" s="38"/>
      <c r="G34" s="12"/>
      <c r="H34" s="5"/>
      <c r="I34" s="7"/>
      <c r="J34" s="12" t="s">
        <v>38</v>
      </c>
      <c r="K34" s="12"/>
      <c r="L34" s="12"/>
      <c r="M34" s="12"/>
      <c r="N34" s="12"/>
      <c r="O34" s="12"/>
      <c r="P34" s="12"/>
      <c r="Q34" s="12"/>
      <c r="R34" s="12"/>
      <c r="S34" s="1"/>
      <c r="T34" s="1"/>
      <c r="U34" s="1"/>
      <c r="V34" s="5"/>
    </row>
    <row r="35" spans="1:23" s="2" customFormat="1" ht="20.25">
      <c r="A35" s="11" t="s">
        <v>70</v>
      </c>
      <c r="C35" s="40">
        <f>-'[1]2015-16'!$W$38-'[1]2015-16'!$W$40-'[1]2015-16'!$W$41</f>
        <v>84.9</v>
      </c>
      <c r="D35" s="37"/>
      <c r="E35" s="38">
        <v>69</v>
      </c>
      <c r="F35" s="38"/>
      <c r="G35" s="12"/>
      <c r="H35" s="5"/>
      <c r="I35" s="7"/>
      <c r="J35" s="12" t="s">
        <v>40</v>
      </c>
      <c r="K35" s="12"/>
      <c r="L35" s="12"/>
      <c r="M35" s="12"/>
      <c r="N35" s="12"/>
      <c r="O35" s="12"/>
      <c r="P35" s="12"/>
      <c r="Q35" s="12"/>
      <c r="R35" s="12"/>
      <c r="S35" s="1"/>
      <c r="T35" s="1"/>
      <c r="U35" s="1"/>
      <c r="V35" s="5"/>
      <c r="W35"/>
    </row>
    <row r="36" spans="1:23" s="2" customFormat="1" ht="20.25">
      <c r="A36" s="11" t="s">
        <v>71</v>
      </c>
      <c r="C36" s="40">
        <f>-'[1]2015-16'!$T$194</f>
        <v>62.5</v>
      </c>
      <c r="D36" s="37"/>
      <c r="E36" s="38">
        <v>25</v>
      </c>
      <c r="F36" s="38"/>
      <c r="G36" s="12"/>
      <c r="H36" s="5"/>
      <c r="I36" s="7"/>
      <c r="J36" s="12" t="s">
        <v>54</v>
      </c>
      <c r="K36" s="12"/>
      <c r="L36" s="12"/>
      <c r="M36" s="12"/>
      <c r="N36" s="12"/>
      <c r="O36" s="12"/>
      <c r="P36" s="12"/>
      <c r="Q36" s="12"/>
      <c r="R36" s="12"/>
      <c r="S36" s="1"/>
      <c r="T36" s="1"/>
      <c r="U36" s="1"/>
      <c r="V36" s="5"/>
      <c r="W36"/>
    </row>
    <row r="37" spans="1:23" s="2" customFormat="1" ht="20.25">
      <c r="A37" s="13" t="s">
        <v>45</v>
      </c>
      <c r="B37" s="12"/>
      <c r="C37" s="40">
        <v>257.5</v>
      </c>
      <c r="D37" s="37"/>
      <c r="E37" s="38">
        <v>0</v>
      </c>
      <c r="F37" s="38"/>
      <c r="G37" s="12"/>
      <c r="H37" s="5"/>
      <c r="I37" s="7"/>
      <c r="J37" s="12" t="s">
        <v>55</v>
      </c>
      <c r="K37" s="12"/>
      <c r="L37" s="12"/>
      <c r="M37" s="12"/>
      <c r="N37" s="12"/>
      <c r="O37" s="12"/>
      <c r="P37" s="12"/>
      <c r="Q37" s="12"/>
      <c r="R37" s="12"/>
      <c r="S37" s="1"/>
      <c r="T37" s="1"/>
      <c r="U37" s="1"/>
      <c r="V37" s="5"/>
      <c r="W37"/>
    </row>
    <row r="38" spans="1:23" s="2" customFormat="1" ht="20.25">
      <c r="A38" s="11" t="s">
        <v>72</v>
      </c>
      <c r="C38" s="37">
        <v>0</v>
      </c>
      <c r="D38" s="37"/>
      <c r="E38" s="38">
        <v>34</v>
      </c>
      <c r="F38" s="38"/>
      <c r="G38" s="12"/>
      <c r="H38" s="5"/>
      <c r="I38" s="7"/>
      <c r="J38" s="12"/>
      <c r="K38" s="12"/>
      <c r="L38" s="12"/>
      <c r="M38" s="12"/>
      <c r="N38" s="12"/>
      <c r="O38" s="12"/>
      <c r="P38" s="12"/>
      <c r="Q38" s="12"/>
      <c r="R38" s="12"/>
      <c r="S38" s="1"/>
      <c r="T38" s="1"/>
      <c r="U38" s="1"/>
      <c r="V38" s="5"/>
      <c r="W38"/>
    </row>
    <row r="39" spans="1:23" s="2" customFormat="1" ht="20.25">
      <c r="A39" s="13" t="s">
        <v>44</v>
      </c>
      <c r="B39" s="19"/>
      <c r="C39" s="41">
        <f>-'[1]2015-16'!$W$88</f>
        <v>100</v>
      </c>
      <c r="D39" s="39"/>
      <c r="E39" s="42">
        <v>30</v>
      </c>
      <c r="F39" s="38"/>
      <c r="G39" s="12"/>
      <c r="H39" s="5"/>
      <c r="I39" s="7"/>
      <c r="J39" s="11" t="s">
        <v>29</v>
      </c>
      <c r="K39" s="12"/>
      <c r="L39" s="12"/>
      <c r="M39" s="12"/>
      <c r="N39" s="12"/>
      <c r="O39" s="12"/>
      <c r="P39" s="12"/>
      <c r="Q39" s="12"/>
      <c r="R39" s="12"/>
      <c r="S39" s="1"/>
      <c r="T39" s="1"/>
      <c r="U39" s="1"/>
      <c r="V39" s="5"/>
      <c r="W39"/>
    </row>
    <row r="40" spans="1:22" s="2" customFormat="1" ht="20.25">
      <c r="A40" s="13" t="s">
        <v>3</v>
      </c>
      <c r="B40" s="19"/>
      <c r="C40" s="40">
        <f>-'[1]2015-16'!$S$194</f>
        <v>196.76</v>
      </c>
      <c r="D40" s="37"/>
      <c r="E40" s="38">
        <v>197</v>
      </c>
      <c r="F40" s="38"/>
      <c r="G40" s="12"/>
      <c r="H40" s="5"/>
      <c r="I40" s="7"/>
      <c r="J40" s="11"/>
      <c r="K40" s="12"/>
      <c r="L40" s="12"/>
      <c r="M40" s="12"/>
      <c r="N40" s="11">
        <v>2016</v>
      </c>
      <c r="O40" s="12"/>
      <c r="P40" s="12">
        <v>2015</v>
      </c>
      <c r="Q40" s="12"/>
      <c r="R40" s="12"/>
      <c r="S40" s="1"/>
      <c r="T40" s="1"/>
      <c r="U40" s="1"/>
      <c r="V40" s="5"/>
    </row>
    <row r="41" spans="1:22" s="2" customFormat="1" ht="20.25">
      <c r="A41" s="13" t="s">
        <v>73</v>
      </c>
      <c r="B41" s="19"/>
      <c r="C41" s="40">
        <f>-'[1]2015-16'!$U$194</f>
        <v>68.52</v>
      </c>
      <c r="D41" s="43"/>
      <c r="E41" s="38">
        <v>35</v>
      </c>
      <c r="F41" s="38"/>
      <c r="G41" s="12"/>
      <c r="H41" s="5"/>
      <c r="I41" s="7"/>
      <c r="J41" s="12" t="s">
        <v>25</v>
      </c>
      <c r="K41" s="12"/>
      <c r="L41" s="12"/>
      <c r="M41" s="12"/>
      <c r="N41" s="12"/>
      <c r="O41" s="12"/>
      <c r="P41" s="12"/>
      <c r="Q41" s="12"/>
      <c r="S41" s="1"/>
      <c r="T41" s="1"/>
      <c r="U41" s="1"/>
      <c r="V41" s="5"/>
    </row>
    <row r="42" spans="1:23" s="2" customFormat="1" ht="20.25">
      <c r="A42" s="13" t="s">
        <v>74</v>
      </c>
      <c r="B42" s="19"/>
      <c r="C42" s="40">
        <f>-'[1]2015-16'!$W$157-'[1]2015-16'!$W$154</f>
        <v>47.550000000000004</v>
      </c>
      <c r="D42" s="37"/>
      <c r="E42" s="38">
        <v>7</v>
      </c>
      <c r="F42" s="38"/>
      <c r="G42" s="12"/>
      <c r="H42" s="5"/>
      <c r="I42" s="7"/>
      <c r="J42" s="12" t="s">
        <v>26</v>
      </c>
      <c r="K42" s="12"/>
      <c r="L42" s="12"/>
      <c r="M42" s="12"/>
      <c r="N42" s="11">
        <v>0</v>
      </c>
      <c r="O42" s="12"/>
      <c r="P42" s="12">
        <v>79</v>
      </c>
      <c r="Q42"/>
      <c r="S42" s="1"/>
      <c r="T42" s="1"/>
      <c r="U42" s="1"/>
      <c r="V42" s="5"/>
      <c r="W42"/>
    </row>
    <row r="43" spans="1:22" s="2" customFormat="1" ht="20.25">
      <c r="A43" s="13" t="s">
        <v>56</v>
      </c>
      <c r="B43" s="19"/>
      <c r="C43" s="40">
        <v>14.08</v>
      </c>
      <c r="D43" s="37"/>
      <c r="E43" s="38">
        <v>0</v>
      </c>
      <c r="F43" s="38"/>
      <c r="G43" s="12"/>
      <c r="H43" s="5"/>
      <c r="I43" s="7"/>
      <c r="J43" s="12"/>
      <c r="K43" s="12"/>
      <c r="L43" s="12"/>
      <c r="M43" s="12"/>
      <c r="N43" s="12"/>
      <c r="O43" s="12"/>
      <c r="P43" s="12"/>
      <c r="Q43"/>
      <c r="R43"/>
      <c r="S43" s="1"/>
      <c r="T43" s="1"/>
      <c r="U43" s="1"/>
      <c r="V43" s="5"/>
    </row>
    <row r="44" spans="1:22" s="2" customFormat="1" ht="20.25">
      <c r="A44" s="13" t="s">
        <v>46</v>
      </c>
      <c r="B44" s="19"/>
      <c r="C44" s="40">
        <f>-'[1]2015-16'!$W$132</f>
        <v>45.1</v>
      </c>
      <c r="D44" s="37"/>
      <c r="E44" s="38">
        <v>0</v>
      </c>
      <c r="F44" s="38"/>
      <c r="G44" s="12"/>
      <c r="H44" s="5"/>
      <c r="I44" s="7"/>
      <c r="J44" s="28" t="s">
        <v>75</v>
      </c>
      <c r="K44" s="12"/>
      <c r="L44" s="12"/>
      <c r="M44" s="12"/>
      <c r="N44" s="12"/>
      <c r="O44" s="12"/>
      <c r="P44" s="12"/>
      <c r="Q44" s="12"/>
      <c r="S44" s="1"/>
      <c r="V44" s="5"/>
    </row>
    <row r="45" spans="1:22" s="2" customFormat="1" ht="20.25">
      <c r="A45" s="13" t="s">
        <v>34</v>
      </c>
      <c r="B45" s="19"/>
      <c r="C45" s="37">
        <v>0</v>
      </c>
      <c r="D45" s="37"/>
      <c r="E45" s="38">
        <v>36</v>
      </c>
      <c r="F45" s="38"/>
      <c r="G45" s="12"/>
      <c r="H45" s="5"/>
      <c r="I45" s="7"/>
      <c r="J45" s="28" t="s">
        <v>13</v>
      </c>
      <c r="K45" s="12"/>
      <c r="L45" s="12"/>
      <c r="M45" s="12"/>
      <c r="N45" s="12"/>
      <c r="O45" s="21"/>
      <c r="P45" s="12"/>
      <c r="Q45" s="12"/>
      <c r="R45"/>
      <c r="S45"/>
      <c r="V45" s="5"/>
    </row>
    <row r="46" spans="1:22" ht="20.25">
      <c r="A46" s="13" t="s">
        <v>51</v>
      </c>
      <c r="B46" s="19"/>
      <c r="C46" s="44">
        <v>0</v>
      </c>
      <c r="D46" s="37"/>
      <c r="E46" s="42">
        <v>9</v>
      </c>
      <c r="F46" s="38"/>
      <c r="G46" s="12"/>
      <c r="H46" s="5"/>
      <c r="I46" s="7"/>
      <c r="V46" s="5"/>
    </row>
    <row r="47" spans="1:22" s="2" customFormat="1" ht="21" thickBot="1">
      <c r="A47" s="13" t="s">
        <v>2</v>
      </c>
      <c r="B47" s="19"/>
      <c r="C47" s="45">
        <f>-'[1]2015-16'!$X$155</f>
        <v>0.54</v>
      </c>
      <c r="D47" s="43"/>
      <c r="E47" s="46">
        <v>5</v>
      </c>
      <c r="F47" s="38"/>
      <c r="G47" s="12"/>
      <c r="H47" s="5"/>
      <c r="I47" s="7"/>
      <c r="J47" s="28" t="s">
        <v>14</v>
      </c>
      <c r="K47" s="12"/>
      <c r="L47" s="12"/>
      <c r="M47" s="12" t="s">
        <v>37</v>
      </c>
      <c r="N47" s="12"/>
      <c r="O47" s="12"/>
      <c r="P47" s="12"/>
      <c r="Q47" s="12"/>
      <c r="R47" s="12"/>
      <c r="S47" s="1"/>
      <c r="V47" s="5"/>
    </row>
    <row r="48" spans="1:22" ht="20.25">
      <c r="A48" s="19"/>
      <c r="B48" s="19"/>
      <c r="C48" s="43"/>
      <c r="D48" s="37">
        <f>SUM(C33:C47)</f>
        <v>1125.4099999999999</v>
      </c>
      <c r="E48" s="47"/>
      <c r="F48" s="48">
        <f>SUM(E33:E47)</f>
        <v>447</v>
      </c>
      <c r="G48" s="12"/>
      <c r="H48" s="5"/>
      <c r="I48" s="7"/>
      <c r="J48" s="12"/>
      <c r="K48" s="12"/>
      <c r="L48" s="12"/>
      <c r="M48" s="12"/>
      <c r="N48" s="12"/>
      <c r="O48" s="12"/>
      <c r="P48" s="12"/>
      <c r="Q48" s="12"/>
      <c r="R48" s="12"/>
      <c r="S48" s="5"/>
      <c r="V48" s="5"/>
    </row>
    <row r="49" spans="4:22" ht="20.25">
      <c r="D49" s="13"/>
      <c r="E49" s="19"/>
      <c r="F49" s="19"/>
      <c r="G49" s="12"/>
      <c r="H49" s="5"/>
      <c r="I49" s="7"/>
      <c r="J49" s="29" t="s">
        <v>15</v>
      </c>
      <c r="K49" s="12"/>
      <c r="L49" s="12"/>
      <c r="M49" s="12"/>
      <c r="N49" s="12"/>
      <c r="O49" s="12"/>
      <c r="P49" s="12"/>
      <c r="Q49" s="12"/>
      <c r="R49" s="12"/>
      <c r="S49" s="5"/>
      <c r="T49" s="1"/>
      <c r="U49" s="1"/>
      <c r="V49" s="5"/>
    </row>
    <row r="50" spans="1:22" ht="20.25">
      <c r="A50" s="11" t="s">
        <v>48</v>
      </c>
      <c r="B50" s="12"/>
      <c r="C50" s="11"/>
      <c r="D50" s="16">
        <f>+D30-D48</f>
        <v>3937.5200000000004</v>
      </c>
      <c r="E50" s="12"/>
      <c r="F50" s="22">
        <f>+F30-F48</f>
        <v>1777</v>
      </c>
      <c r="G50" s="12"/>
      <c r="H50" s="5"/>
      <c r="I50" s="7"/>
      <c r="J50" s="24"/>
      <c r="K50" s="12"/>
      <c r="L50" s="12"/>
      <c r="M50" s="12"/>
      <c r="N50" s="12"/>
      <c r="O50" s="12"/>
      <c r="P50" s="12"/>
      <c r="Q50" s="12"/>
      <c r="R50" s="12"/>
      <c r="S50" s="5"/>
      <c r="T50" s="5"/>
      <c r="U50" s="5"/>
      <c r="V50" s="5"/>
    </row>
    <row r="51" spans="4:22" ht="20.25">
      <c r="D51" s="23"/>
      <c r="E51" s="24"/>
      <c r="F51" s="24"/>
      <c r="G51" s="12"/>
      <c r="H51" s="5"/>
      <c r="I51" s="7"/>
      <c r="J51" s="24" t="s">
        <v>16</v>
      </c>
      <c r="K51" s="12"/>
      <c r="L51" s="12"/>
      <c r="M51" s="12"/>
      <c r="N51" s="12"/>
      <c r="O51" s="12"/>
      <c r="P51" s="12"/>
      <c r="Q51" s="12"/>
      <c r="R51" s="12"/>
      <c r="T51" s="5"/>
      <c r="U51" s="5"/>
      <c r="V51" s="5"/>
    </row>
    <row r="52" spans="1:22" ht="20.25">
      <c r="A52" s="12" t="s">
        <v>6</v>
      </c>
      <c r="B52" s="12"/>
      <c r="C52" s="11"/>
      <c r="D52" s="13">
        <v>2370</v>
      </c>
      <c r="E52" s="12"/>
      <c r="F52" s="12">
        <v>593</v>
      </c>
      <c r="G52" s="12"/>
      <c r="H52" s="5"/>
      <c r="I52" s="7"/>
      <c r="J52" s="30" t="s">
        <v>24</v>
      </c>
      <c r="K52" s="12"/>
      <c r="L52" s="12"/>
      <c r="M52" s="12"/>
      <c r="N52" s="12"/>
      <c r="O52" s="12"/>
      <c r="P52" s="12"/>
      <c r="Q52" s="12"/>
      <c r="R52" s="12"/>
      <c r="S52" s="5"/>
      <c r="T52" s="5"/>
      <c r="U52" s="5"/>
      <c r="V52" s="5"/>
    </row>
    <row r="53" spans="1:22" ht="20.25">
      <c r="A53" s="12"/>
      <c r="B53" s="12"/>
      <c r="C53" s="11"/>
      <c r="D53" s="11"/>
      <c r="E53" s="12"/>
      <c r="F53" s="12"/>
      <c r="G53" s="12"/>
      <c r="H53" s="5"/>
      <c r="I53" s="8"/>
      <c r="J53" s="30" t="s">
        <v>17</v>
      </c>
      <c r="K53" s="12"/>
      <c r="L53" s="12"/>
      <c r="M53" s="12"/>
      <c r="N53" s="12"/>
      <c r="O53" s="12"/>
      <c r="P53" s="12"/>
      <c r="Q53" s="12"/>
      <c r="T53" s="5"/>
      <c r="U53" s="5"/>
      <c r="V53" s="5"/>
    </row>
    <row r="54" spans="1:22" ht="20.25">
      <c r="A54" s="11" t="s">
        <v>49</v>
      </c>
      <c r="B54" s="12"/>
      <c r="C54" s="11"/>
      <c r="D54" s="16">
        <f>+D50+D52</f>
        <v>6307.52</v>
      </c>
      <c r="E54" s="12"/>
      <c r="F54" s="22">
        <f>+F52+F50</f>
        <v>2370</v>
      </c>
      <c r="G54" s="12"/>
      <c r="H54" s="5"/>
      <c r="I54" s="8"/>
      <c r="J54" s="24"/>
      <c r="K54" s="12"/>
      <c r="L54" s="12"/>
      <c r="M54" s="12"/>
      <c r="N54" s="12"/>
      <c r="O54" s="12"/>
      <c r="P54" s="12"/>
      <c r="Q54" s="12"/>
      <c r="T54" s="5"/>
      <c r="U54" s="5"/>
      <c r="V54" s="5"/>
    </row>
    <row r="55" spans="1:22" ht="21" thickBot="1">
      <c r="A55" s="12"/>
      <c r="B55" s="12"/>
      <c r="C55" s="11"/>
      <c r="D55" s="25"/>
      <c r="E55" s="12"/>
      <c r="F55" s="18"/>
      <c r="G55" s="12"/>
      <c r="H55" s="5"/>
      <c r="I55" s="10"/>
      <c r="J55" s="30" t="s">
        <v>18</v>
      </c>
      <c r="K55" s="12"/>
      <c r="L55" s="12"/>
      <c r="M55" s="12"/>
      <c r="N55" s="12"/>
      <c r="O55" s="12"/>
      <c r="P55" s="12"/>
      <c r="Q55" s="12"/>
      <c r="T55" s="5"/>
      <c r="U55" s="5"/>
      <c r="V55" s="5"/>
    </row>
    <row r="56" spans="1:22" ht="21" thickTop="1">
      <c r="A56" s="12"/>
      <c r="B56" s="12"/>
      <c r="C56" s="12"/>
      <c r="D56" s="12"/>
      <c r="E56" s="12"/>
      <c r="F56" s="12"/>
      <c r="G56" s="12"/>
      <c r="H56" s="12"/>
      <c r="I56" s="8"/>
      <c r="J56" s="30" t="s">
        <v>19</v>
      </c>
      <c r="K56" s="12"/>
      <c r="L56" s="12"/>
      <c r="M56" s="12"/>
      <c r="N56" s="12"/>
      <c r="O56" s="12"/>
      <c r="P56" s="12"/>
      <c r="Q56" s="12"/>
      <c r="U56" s="5"/>
      <c r="V56" s="5"/>
    </row>
    <row r="57" spans="9:22" ht="20.25">
      <c r="I57" s="8"/>
      <c r="J57" s="30" t="s">
        <v>20</v>
      </c>
      <c r="K57" s="12"/>
      <c r="L57" s="12"/>
      <c r="M57" s="12"/>
      <c r="N57" s="12"/>
      <c r="O57" s="12"/>
      <c r="P57" s="12"/>
      <c r="Q57" s="12"/>
      <c r="T57" s="5"/>
      <c r="U57" s="5"/>
      <c r="V57" s="5"/>
    </row>
    <row r="58" spans="9:22" ht="20.25">
      <c r="I58" s="12"/>
      <c r="J58" s="12" t="s">
        <v>81</v>
      </c>
      <c r="T58" s="5"/>
      <c r="U58" s="5"/>
      <c r="V58" s="5"/>
    </row>
    <row r="59" spans="9:22" ht="20.25">
      <c r="I59" s="12"/>
      <c r="T59" s="5"/>
      <c r="U59" s="5"/>
      <c r="V59" s="5"/>
    </row>
    <row r="60" spans="9:22" ht="20.25">
      <c r="I60" s="12"/>
      <c r="T60" s="5"/>
      <c r="U60" s="5"/>
      <c r="V60" s="5"/>
    </row>
    <row r="61" spans="20:22" ht="15">
      <c r="T61" s="5"/>
      <c r="U61" s="5"/>
      <c r="V61" s="5"/>
    </row>
    <row r="62" spans="9:22" ht="20.25">
      <c r="I62" s="12"/>
      <c r="T62" s="5"/>
      <c r="U62" s="5"/>
      <c r="V62" s="5"/>
    </row>
    <row r="63" spans="9:22" ht="20.25">
      <c r="I63" s="12"/>
      <c r="T63" s="5"/>
      <c r="U63" s="5"/>
      <c r="V63" s="5"/>
    </row>
    <row r="64" spans="9:22" ht="20.25">
      <c r="I64" s="12"/>
      <c r="J64" s="1"/>
      <c r="T64" s="5"/>
      <c r="U64" s="5"/>
      <c r="V64" s="5"/>
    </row>
    <row r="65" spans="9:22" ht="20.25">
      <c r="I65" s="12"/>
      <c r="J65" s="1"/>
      <c r="T65" s="5"/>
      <c r="U65" s="5"/>
      <c r="V65" s="5"/>
    </row>
    <row r="66" spans="9:22" ht="20.25">
      <c r="I66" s="12"/>
      <c r="J66" s="1"/>
      <c r="T66" s="5"/>
      <c r="U66" s="5"/>
      <c r="V66" s="5"/>
    </row>
    <row r="67" spans="9:22" ht="20.25">
      <c r="I67" s="12"/>
      <c r="J67" s="1"/>
      <c r="T67" s="5"/>
      <c r="U67" s="5"/>
      <c r="V67" s="5"/>
    </row>
    <row r="68" spans="9:20" ht="20.25">
      <c r="I68" s="12"/>
      <c r="T68" s="5"/>
    </row>
    <row r="69" ht="20.25">
      <c r="I69" s="12"/>
    </row>
    <row r="70" ht="20.25">
      <c r="I70" s="12"/>
    </row>
    <row r="71" spans="9:10" ht="20.25">
      <c r="I71" s="12"/>
      <c r="J71" s="1"/>
    </row>
    <row r="72" spans="9:21" ht="20.25">
      <c r="I72" s="12"/>
      <c r="J72" s="3"/>
      <c r="U72" s="3"/>
    </row>
    <row r="73" spans="10:21" ht="15.75"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0:21" ht="15.75"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0:21" ht="15.75"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</sheetData>
  <sheetProtection/>
  <printOptions/>
  <pageMargins left="0.35433070866141736" right="0.2755905511811024" top="0.7480314960629921" bottom="0.4724409448818898" header="0.31496062992125984" footer="0.31496062992125984"/>
  <pageSetup fitToHeight="1" fitToWidth="1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2016-04-02T13:38:22Z</cp:lastPrinted>
  <dcterms:created xsi:type="dcterms:W3CDTF">2015-03-12T10:30:46Z</dcterms:created>
  <dcterms:modified xsi:type="dcterms:W3CDTF">2016-07-27T14:10:56Z</dcterms:modified>
  <cp:category/>
  <cp:version/>
  <cp:contentType/>
  <cp:contentStatus/>
</cp:coreProperties>
</file>